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A,B,H,K,M,O,S,U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"/>
    <numFmt numFmtId="167" formatCode="0.000000"/>
  </numFmts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i val="1"/>
      <color theme="1"/>
      <sz val="16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b val="1"/>
      <color theme="1"/>
      <sz val="11"/>
      <vertAlign val="subscript"/>
      <scheme val="minor"/>
    </font>
    <font>
      <name val="Calibri"/>
      <family val="2"/>
      <b val="1"/>
      <color theme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8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" fillId="0" borderId="0" pivotButton="0" quotePrefix="0" xfId="0"/>
    <xf numFmtId="0" fontId="1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3" fontId="0" fillId="0" borderId="0" pivotButton="0" quotePrefix="0" xfId="0"/>
    <xf numFmtId="165" fontId="0" fillId="2" borderId="2" pivotButton="0" quotePrefix="0" xfId="0"/>
    <xf numFmtId="0" fontId="0" fillId="0" borderId="3" applyAlignment="1" pivotButton="0" quotePrefix="0" xfId="0">
      <alignment horizontal="center"/>
    </xf>
    <xf numFmtId="165" fontId="0" fillId="0" borderId="0" pivotButton="0" quotePrefix="0" xfId="0"/>
    <xf numFmtId="0" fontId="1" fillId="0" borderId="2" applyAlignment="1" pivotButton="0" quotePrefix="0" xfId="0">
      <alignment horizontal="right"/>
    </xf>
    <xf numFmtId="164" fontId="0" fillId="2" borderId="4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65" fontId="0" fillId="2" borderId="4" pivotButton="0" quotePrefix="0" xfId="0"/>
    <xf numFmtId="0" fontId="0" fillId="3" borderId="2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  <xf numFmtId="4" fontId="0" fillId="3" borderId="3" pivotButton="0" quotePrefix="0" xfId="0"/>
    <xf numFmtId="4" fontId="0" fillId="3" borderId="4" pivotButton="0" quotePrefix="0" xfId="0"/>
    <xf numFmtId="4" fontId="0" fillId="0" borderId="0" pivotButton="0" quotePrefix="0" xfId="0"/>
    <xf numFmtId="0" fontId="0" fillId="3" borderId="1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3" fontId="0" fillId="7" borderId="0" pivotButton="0" quotePrefix="0" xfId="0"/>
    <xf numFmtId="3" fontId="0" fillId="7" borderId="4" pivotButton="0" quotePrefix="0" xfId="0"/>
    <xf numFmtId="0" fontId="6" fillId="0" borderId="0" pivotButton="0" quotePrefix="0" xfId="0"/>
    <xf numFmtId="164" fontId="0" fillId="8" borderId="6" pivotButton="0" quotePrefix="0" xfId="0"/>
    <xf numFmtId="3" fontId="0" fillId="3" borderId="3" pivotButton="0" quotePrefix="0" xfId="0"/>
    <xf numFmtId="3" fontId="0" fillId="3" borderId="4" pivotButton="0" quotePrefix="0" xfId="0"/>
    <xf numFmtId="3" fontId="0" fillId="3" borderId="0" pivotButton="0" quotePrefix="0" xfId="0"/>
    <xf numFmtId="0" fontId="0" fillId="7" borderId="0" pivotButton="0" quotePrefix="0" xfId="0"/>
    <xf numFmtId="0" fontId="0" fillId="7" borderId="7" pivotButton="0" quotePrefix="0" xfId="0"/>
    <xf numFmtId="0" fontId="0" fillId="7" borderId="8" pivotButton="0" quotePrefix="0" xfId="0"/>
    <xf numFmtId="0" fontId="0" fillId="7" borderId="4" pivotButton="0" quotePrefix="0" xfId="0"/>
    <xf numFmtId="3" fontId="0" fillId="2" borderId="7" pivotButton="0" quotePrefix="0" xfId="0"/>
    <xf numFmtId="3" fontId="0" fillId="7" borderId="7" pivotButton="0" quotePrefix="0" xfId="0"/>
    <xf numFmtId="3" fontId="0" fillId="3" borderId="7" pivotButton="0" quotePrefix="0" xfId="0"/>
    <xf numFmtId="164" fontId="0" fillId="8" borderId="1" pivotButton="0" quotePrefix="0" xfId="0"/>
    <xf numFmtId="166" fontId="0" fillId="2" borderId="4" pivotButton="0" quotePrefix="0" xfId="0"/>
    <xf numFmtId="167" fontId="0" fillId="2" borderId="4" pivotButton="0" quotePrefix="0" xfId="0"/>
    <xf numFmtId="0" fontId="1" fillId="4" borderId="0" applyAlignment="1" pivotButton="0" quotePrefix="0" xfId="0">
      <alignment horizontal="center"/>
    </xf>
    <xf numFmtId="164" fontId="0" fillId="8" borderId="9" pivotButton="0" quotePrefix="0" xfId="0"/>
    <xf numFmtId="164" fontId="0" fillId="0" borderId="0" pivotButton="0" quotePrefix="0" xfId="0"/>
    <xf numFmtId="2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/>
    </xf>
    <xf numFmtId="166" fontId="0" fillId="2" borderId="3" pivotButton="0" quotePrefix="0" xfId="0"/>
    <xf numFmtId="0" fontId="0" fillId="3" borderId="5" applyAlignment="1" pivotButton="0" quotePrefix="0" xfId="0">
      <alignment horizontal="center"/>
    </xf>
    <xf numFmtId="164" fontId="0" fillId="8" borderId="1" applyAlignment="1" pivotButton="0" quotePrefix="0" xfId="0">
      <alignment horizontal="center"/>
    </xf>
    <xf numFmtId="0" fontId="1" fillId="5" borderId="0" applyAlignment="1" pivotButton="0" quotePrefix="0" xfId="0">
      <alignment horizontal="center"/>
    </xf>
    <xf numFmtId="0" fontId="1" fillId="6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4" borderId="0" applyAlignment="1" pivotButton="0" quotePrefix="0" xfId="0">
      <alignment horizontal="center"/>
    </xf>
  </cellXfs>
  <cellStyles count="1">
    <cellStyle name="Standard" xfId="0" builtinId="0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C3:P42"/>
  <sheetViews>
    <sheetView tabSelected="1" zoomScaleNormal="100" workbookViewId="0">
      <selection activeCell="B4" sqref="B4"/>
    </sheetView>
  </sheetViews>
  <sheetFormatPr baseColWidth="10" defaultColWidth="9.140625" defaultRowHeight="15"/>
  <cols>
    <col width="13.42578125" customWidth="1" min="1" max="1"/>
    <col width="13.28515625" customWidth="1" min="2" max="2"/>
    <col width="17.42578125" customWidth="1" min="3" max="3"/>
    <col width="17.140625" customWidth="1" min="4" max="4"/>
    <col width="16" customWidth="1" min="5" max="5"/>
    <col width="15.7109375" customWidth="1" min="6" max="6"/>
    <col width="12.5703125" customWidth="1" min="7" max="7"/>
    <col width="13" customWidth="1" min="8" max="8"/>
    <col width="14.28515625" customWidth="1" min="9" max="9"/>
    <col width="19" customWidth="1" min="10" max="10"/>
    <col width="12.28515625" customWidth="1" min="11" max="11"/>
    <col width="13" customWidth="1" min="12" max="12"/>
    <col width="13.140625" customWidth="1" min="13" max="13"/>
    <col width="14.5703125" customWidth="1" min="14" max="14"/>
    <col width="10.140625" bestFit="1" customWidth="1" min="15" max="15"/>
  </cols>
  <sheetData>
    <row r="3" ht="21" customHeight="1">
      <c r="C3" s="52" t="inlineStr">
        <is>
          <t>Levonorgestrel Purity</t>
        </is>
      </c>
    </row>
    <row r="4" ht="21" customHeight="1">
      <c r="C4" s="51" t="inlineStr">
        <is>
          <t>Impurities: A,B,H,K,M,O,S,U</t>
        </is>
      </c>
    </row>
    <row r="6">
      <c r="D6" s="53" t="inlineStr">
        <is>
          <t>[%]</t>
        </is>
      </c>
    </row>
    <row r="7">
      <c r="C7" s="5" t="inlineStr">
        <is>
          <t>Loss on drying</t>
        </is>
      </c>
      <c r="D7" s="22" t="n"/>
    </row>
    <row r="8">
      <c r="D8" s="53" t="inlineStr">
        <is>
          <t xml:space="preserve">Einwaagen </t>
        </is>
      </c>
      <c r="E8" s="53" t="inlineStr">
        <is>
          <t>Einwaagen</t>
        </is>
      </c>
    </row>
    <row r="9" ht="18" customHeight="1">
      <c r="D9" s="6" t="inlineStr">
        <is>
          <t>[mg]</t>
        </is>
      </c>
      <c r="E9" s="6" t="inlineStr">
        <is>
          <t>(dried/korrigiert)</t>
        </is>
      </c>
      <c r="F9" s="53" t="n"/>
      <c r="G9" s="53" t="n"/>
      <c r="I9" s="53" t="inlineStr">
        <is>
          <t>Cu [mg/mL]</t>
        </is>
      </c>
      <c r="J9" s="53" t="inlineStr">
        <is>
          <t>Cs [mg/mL]</t>
        </is>
      </c>
      <c r="K9" s="53" t="n"/>
      <c r="N9" s="53" t="inlineStr">
        <is>
          <t>Gehalt</t>
        </is>
      </c>
      <c r="O9" s="53" t="inlineStr">
        <is>
          <t>[%]</t>
        </is>
      </c>
    </row>
    <row r="10">
      <c r="C10" s="5" t="inlineStr">
        <is>
          <t>S1</t>
        </is>
      </c>
      <c r="D10" s="17" t="n"/>
      <c r="E10" s="7">
        <f>(((100-$D$7)*D10)/100)*($O$13/100)</f>
        <v/>
      </c>
      <c r="F10" s="8" t="n"/>
      <c r="G10" s="1" t="n"/>
      <c r="I10" s="9">
        <f>E10/10</f>
        <v/>
      </c>
      <c r="J10" s="10" t="inlineStr">
        <is>
          <t>-</t>
        </is>
      </c>
      <c r="K10" s="11" t="n"/>
      <c r="N10" s="12" t="inlineStr">
        <is>
          <t>Levo for SST</t>
        </is>
      </c>
      <c r="O10" s="19" t="n"/>
    </row>
    <row r="11">
      <c r="C11" s="5" t="inlineStr">
        <is>
          <t>S2</t>
        </is>
      </c>
      <c r="D11" s="18" t="n"/>
      <c r="E11" s="13">
        <f>(((100-$D$7)*D11)/100)*($O$13/100)</f>
        <v/>
      </c>
      <c r="F11" s="8" t="n"/>
      <c r="G11" s="1" t="n"/>
      <c r="I11" s="9">
        <f>E11/10</f>
        <v/>
      </c>
      <c r="J11" s="14" t="inlineStr">
        <is>
          <t>-</t>
        </is>
      </c>
      <c r="K11" s="11" t="n"/>
      <c r="N11" s="5" t="inlineStr">
        <is>
          <t>Imp. B</t>
        </is>
      </c>
      <c r="O11" s="20" t="n"/>
    </row>
    <row r="12">
      <c r="C12" s="5" t="inlineStr">
        <is>
          <t>S3</t>
        </is>
      </c>
      <c r="D12" s="18" t="n"/>
      <c r="E12" s="13">
        <f>(((100-$D$7)*D12)/100)*($O$13/100)</f>
        <v/>
      </c>
      <c r="F12" s="8" t="n"/>
      <c r="I12" s="9">
        <f>E12/10</f>
        <v/>
      </c>
      <c r="J12" s="14" t="inlineStr">
        <is>
          <t>-</t>
        </is>
      </c>
      <c r="K12" s="11" t="n"/>
      <c r="N12" s="5" t="inlineStr">
        <is>
          <t>Norethisterone</t>
        </is>
      </c>
      <c r="O12" s="20" t="n"/>
    </row>
    <row r="13">
      <c r="C13" s="5" t="inlineStr">
        <is>
          <t>Levo for SST 1</t>
        </is>
      </c>
      <c r="D13" s="18" t="n"/>
      <c r="E13" s="15">
        <f>D13*(O10/100)</f>
        <v/>
      </c>
      <c r="F13" s="1" t="n"/>
      <c r="I13" s="45" t="inlineStr">
        <is>
          <t>-</t>
        </is>
      </c>
      <c r="J13" s="46">
        <f>(E13/5)</f>
        <v/>
      </c>
      <c r="K13" s="1" t="n"/>
      <c r="N13" s="5" t="inlineStr">
        <is>
          <t>Sample Assay</t>
        </is>
      </c>
      <c r="O13" s="20" t="n"/>
    </row>
    <row r="14">
      <c r="C14" s="5" t="inlineStr">
        <is>
          <t>Imp. B</t>
        </is>
      </c>
      <c r="D14" s="18" t="n"/>
      <c r="E14" s="15">
        <f>D14*(O11/100)</f>
        <v/>
      </c>
      <c r="I14" s="1" t="inlineStr">
        <is>
          <t>-</t>
        </is>
      </c>
      <c r="J14" s="40">
        <f>(E14/50)/100</f>
        <v/>
      </c>
      <c r="N14" s="5" t="n"/>
      <c r="O14" s="21" t="n"/>
    </row>
    <row r="15">
      <c r="C15" s="5" t="inlineStr">
        <is>
          <t>Norethisterone</t>
        </is>
      </c>
      <c r="D15" s="18" t="n"/>
      <c r="E15" s="15">
        <f>D15*(O12/100)</f>
        <v/>
      </c>
      <c r="I15" s="1" t="inlineStr">
        <is>
          <t>-</t>
        </is>
      </c>
      <c r="J15" s="40">
        <f>(E15/(50))/100</f>
        <v/>
      </c>
      <c r="M15" s="8" t="n"/>
    </row>
    <row r="16">
      <c r="C16" s="5" t="n"/>
      <c r="D16" s="1" t="n"/>
      <c r="E16" s="1" t="n"/>
      <c r="I16" s="1" t="n"/>
      <c r="J16" s="11" t="n"/>
      <c r="L16" s="2" t="n"/>
    </row>
    <row r="20">
      <c r="C20" s="23" t="inlineStr">
        <is>
          <t>Flächen A</t>
        </is>
      </c>
      <c r="D20" s="54" t="inlineStr">
        <is>
          <t>Active Ingredient</t>
        </is>
      </c>
      <c r="E20" s="49" t="inlineStr">
        <is>
          <t>Specified Impurities</t>
        </is>
      </c>
      <c r="M20" s="50" t="inlineStr">
        <is>
          <t>Unspecified Impurities</t>
        </is>
      </c>
    </row>
    <row r="21">
      <c r="D21" s="53" t="inlineStr">
        <is>
          <t>Levonorgestrel</t>
        </is>
      </c>
      <c r="E21" s="53" t="inlineStr">
        <is>
          <t>Impurity A</t>
        </is>
      </c>
      <c r="F21" s="53" t="inlineStr">
        <is>
          <t>Impurity B</t>
        </is>
      </c>
      <c r="G21" s="53" t="inlineStr">
        <is>
          <t>Impurity H</t>
        </is>
      </c>
      <c r="H21" s="53" t="inlineStr">
        <is>
          <t>Impurity K</t>
        </is>
      </c>
      <c r="I21" s="53" t="inlineStr">
        <is>
          <t>Impurity M</t>
        </is>
      </c>
      <c r="J21" s="53" t="inlineStr">
        <is>
          <t>Impurity O at 200nm</t>
        </is>
      </c>
      <c r="K21" s="53" t="inlineStr">
        <is>
          <t>Impurity S</t>
        </is>
      </c>
      <c r="L21" s="53" t="inlineStr">
        <is>
          <t>Impurity U</t>
        </is>
      </c>
      <c r="M21" s="53" t="inlineStr">
        <is>
          <t>Peak #1</t>
        </is>
      </c>
      <c r="N21" s="53" t="inlineStr">
        <is>
          <t>Peak #2</t>
        </is>
      </c>
      <c r="O21" s="53" t="inlineStr">
        <is>
          <t>Peak #3</t>
        </is>
      </c>
      <c r="P21" s="53" t="inlineStr">
        <is>
          <t>Peak #4</t>
        </is>
      </c>
    </row>
    <row r="22">
      <c r="C22" s="5" t="inlineStr">
        <is>
          <t>RT</t>
        </is>
      </c>
      <c r="D22" s="44" t="n"/>
      <c r="E22" s="44" t="n"/>
      <c r="F22" s="44" t="n"/>
      <c r="G22" s="44" t="n"/>
      <c r="H22" s="44" t="n"/>
      <c r="I22" s="44" t="n"/>
      <c r="J22" s="44" t="n"/>
      <c r="K22" s="44" t="n"/>
      <c r="L22" s="44" t="n"/>
      <c r="M22" s="44" t="n"/>
      <c r="N22" s="44" t="n"/>
      <c r="O22" s="44" t="n"/>
      <c r="P22" s="44" t="n"/>
    </row>
    <row r="23">
      <c r="C23" s="5" t="inlineStr">
        <is>
          <t>S1</t>
        </is>
      </c>
      <c r="D23" s="24" t="n"/>
      <c r="E23" s="28" t="n"/>
      <c r="F23" s="28" t="n"/>
      <c r="G23" s="28" t="n"/>
      <c r="H23" s="28" t="n"/>
      <c r="I23" s="28" t="n"/>
      <c r="J23" s="28" t="n"/>
      <c r="K23" s="28" t="n"/>
      <c r="L23" s="28" t="n"/>
      <c r="M23" s="28" t="n"/>
      <c r="N23" s="28" t="n"/>
      <c r="O23" s="28" t="n"/>
      <c r="P23" s="28" t="n"/>
    </row>
    <row r="24">
      <c r="C24" s="5" t="inlineStr">
        <is>
          <t>S2</t>
        </is>
      </c>
      <c r="D24" s="24" t="n"/>
      <c r="E24" s="29" t="n"/>
      <c r="F24" s="29" t="n"/>
      <c r="G24" s="29" t="n"/>
      <c r="H24" s="29" t="n"/>
      <c r="I24" s="29" t="n"/>
      <c r="J24" s="29" t="n"/>
      <c r="K24" s="29" t="n"/>
      <c r="L24" s="29" t="n"/>
      <c r="M24" s="29" t="n"/>
      <c r="N24" s="29" t="n"/>
      <c r="O24" s="29" t="n"/>
      <c r="P24" s="29" t="n"/>
    </row>
    <row r="25">
      <c r="C25" s="5" t="inlineStr">
        <is>
          <t>S3</t>
        </is>
      </c>
      <c r="D25" s="24" t="n"/>
      <c r="E25" s="29" t="n"/>
      <c r="F25" s="29" t="n"/>
      <c r="G25" s="29" t="n"/>
      <c r="H25" s="29" t="n"/>
      <c r="I25" s="29" t="n"/>
      <c r="J25" s="29" t="n"/>
      <c r="K25" s="29" t="n"/>
      <c r="L25" s="29" t="n"/>
      <c r="M25" s="29" t="n"/>
      <c r="N25" s="29" t="n"/>
      <c r="O25" s="29" t="n"/>
      <c r="P25" s="29" t="n"/>
    </row>
    <row r="26">
      <c r="C26" s="5" t="inlineStr">
        <is>
          <t>Reference A</t>
        </is>
      </c>
      <c r="D26" s="30" t="n"/>
      <c r="E26" s="29" t="n"/>
      <c r="F26" s="29" t="n"/>
      <c r="G26" s="29" t="n"/>
      <c r="H26" s="29" t="n"/>
      <c r="I26" s="29" t="n"/>
      <c r="J26" s="29" t="n"/>
      <c r="K26" s="29" t="n"/>
      <c r="L26" s="25" t="n"/>
      <c r="M26" s="25" t="n"/>
      <c r="N26" s="25" t="n"/>
      <c r="O26" s="25" t="n"/>
      <c r="P26" s="25" t="n"/>
    </row>
    <row r="27">
      <c r="C27" s="5" t="inlineStr">
        <is>
          <t>Reference B1</t>
        </is>
      </c>
      <c r="D27" s="30" t="n"/>
      <c r="E27" s="34" t="n"/>
      <c r="F27" s="25" t="n"/>
      <c r="G27" s="25" t="n"/>
      <c r="H27" s="25" t="n"/>
      <c r="I27" s="25" t="n"/>
      <c r="J27" s="25" t="n"/>
      <c r="K27" s="25" t="n"/>
      <c r="L27" s="25" t="n"/>
      <c r="M27" s="25" t="n"/>
      <c r="N27" s="25" t="n"/>
      <c r="O27" s="25" t="n"/>
      <c r="P27" s="25" t="n"/>
    </row>
    <row r="28">
      <c r="C28" s="5" t="inlineStr">
        <is>
          <t>Reference B2</t>
        </is>
      </c>
      <c r="D28" s="37" t="n"/>
      <c r="E28" s="33" t="n"/>
      <c r="F28" s="33" t="n"/>
      <c r="G28" s="33" t="n"/>
      <c r="H28" s="33" t="n"/>
      <c r="I28" s="33" t="n"/>
      <c r="J28" s="33" t="n"/>
      <c r="K28" s="33" t="n"/>
      <c r="L28" s="33" t="n"/>
      <c r="M28" s="33" t="n"/>
      <c r="N28" s="33" t="n"/>
      <c r="O28" s="33" t="n"/>
      <c r="P28" s="31" t="n"/>
    </row>
    <row r="29">
      <c r="C29" s="5" t="inlineStr">
        <is>
          <t>Reference Bx̄</t>
        </is>
      </c>
      <c r="D29" s="35">
        <f>AVERAGE(D27:D28)</f>
        <v/>
      </c>
      <c r="E29" s="36" t="n"/>
      <c r="F29" s="36" t="n"/>
      <c r="G29" s="36" t="n"/>
      <c r="H29" s="36" t="n"/>
      <c r="I29" s="36" t="n"/>
      <c r="J29" s="36" t="n"/>
      <c r="K29" s="36" t="n"/>
      <c r="L29" s="36" t="n"/>
      <c r="M29" s="33" t="n"/>
      <c r="N29" s="33" t="n"/>
      <c r="O29" s="33" t="n"/>
      <c r="P29" s="34" t="n"/>
    </row>
    <row r="30">
      <c r="C30" s="5" t="inlineStr">
        <is>
          <t>Reference C</t>
        </is>
      </c>
      <c r="D30" s="24" t="n"/>
      <c r="E30" s="25" t="n"/>
      <c r="F30" s="29" t="n"/>
      <c r="G30" s="25" t="n"/>
      <c r="H30" s="25" t="n"/>
      <c r="I30" s="25" t="n"/>
      <c r="J30" s="25" t="n"/>
      <c r="K30" s="25" t="n"/>
      <c r="L30" s="25" t="n"/>
      <c r="M30" s="25" t="n"/>
      <c r="N30" s="25" t="n"/>
      <c r="O30" s="25" t="n"/>
      <c r="P30" s="25" t="n"/>
    </row>
    <row r="31">
      <c r="C31" s="5" t="inlineStr">
        <is>
          <t>Reference D</t>
        </is>
      </c>
      <c r="D31" s="24" t="n"/>
      <c r="E31" s="25" t="n"/>
      <c r="F31" s="25" t="n"/>
      <c r="G31" s="25" t="n"/>
      <c r="H31" s="25" t="n"/>
      <c r="I31" s="25" t="n"/>
      <c r="J31" s="25" t="n"/>
      <c r="K31" s="25" t="n"/>
      <c r="L31" s="29" t="n"/>
      <c r="M31" s="25" t="n"/>
      <c r="N31" s="25" t="n"/>
      <c r="O31" s="25" t="n"/>
      <c r="P31" s="25" t="n"/>
    </row>
    <row r="32">
      <c r="C32" s="5" t="inlineStr">
        <is>
          <t>LOQ</t>
        </is>
      </c>
      <c r="D32" s="30" t="n"/>
      <c r="E32" s="32" t="n"/>
      <c r="F32" s="33" t="n"/>
      <c r="G32" s="33" t="n"/>
      <c r="H32" s="33" t="n"/>
      <c r="I32" s="33" t="n"/>
      <c r="J32" s="33" t="n"/>
      <c r="K32" s="33" t="n"/>
      <c r="L32" s="33" t="n"/>
      <c r="M32" s="33" t="n"/>
      <c r="N32" s="33" t="n"/>
      <c r="O32" s="33" t="n"/>
      <c r="P32" s="31" t="n"/>
    </row>
    <row r="34">
      <c r="D34" s="26" t="inlineStr">
        <is>
          <t>Gehalt [%]</t>
        </is>
      </c>
      <c r="E34" s="49" t="inlineStr">
        <is>
          <t>Specified Impurities</t>
        </is>
      </c>
      <c r="M34" s="50" t="inlineStr">
        <is>
          <t>Unspecified Impurities</t>
        </is>
      </c>
    </row>
    <row r="35">
      <c r="D35" s="53" t="n"/>
      <c r="E35" s="53" t="inlineStr">
        <is>
          <t>Impurity A</t>
        </is>
      </c>
      <c r="F35" s="53" t="inlineStr">
        <is>
          <t>Impurity B</t>
        </is>
      </c>
      <c r="G35" s="53" t="inlineStr">
        <is>
          <t>Impurity H</t>
        </is>
      </c>
      <c r="H35" s="53" t="inlineStr">
        <is>
          <t>Impurity K</t>
        </is>
      </c>
      <c r="I35" s="53" t="inlineStr">
        <is>
          <t>Impurity M</t>
        </is>
      </c>
      <c r="J35" s="53" t="inlineStr">
        <is>
          <t>Impurity O</t>
        </is>
      </c>
      <c r="K35" s="53" t="inlineStr">
        <is>
          <t>Impurity S</t>
        </is>
      </c>
      <c r="L35" s="53" t="inlineStr">
        <is>
          <t>Impurity U</t>
        </is>
      </c>
      <c r="M35" s="53" t="inlineStr">
        <is>
          <t>Peak #1</t>
        </is>
      </c>
      <c r="N35" s="53" t="inlineStr">
        <is>
          <t>Peak #2</t>
        </is>
      </c>
      <c r="O35" s="53" t="inlineStr">
        <is>
          <t>Peak #3</t>
        </is>
      </c>
      <c r="P35" s="53" t="inlineStr">
        <is>
          <t>Peak #4</t>
        </is>
      </c>
    </row>
    <row r="36">
      <c r="D36" s="5" t="inlineStr">
        <is>
          <t>S1</t>
        </is>
      </c>
      <c r="E36" s="48">
        <f>IF(E23=0,"n.d.",IF(E23*0.4&lt;$D$32,"&lt;LOQ",(($I$10/1000)*(E23*0.4)*10*100)/($D$29*$E$10)))</f>
        <v/>
      </c>
      <c r="F36" s="48">
        <f>(($J$14)*(F23)*10*100)/($F$30*$E$14)</f>
        <v/>
      </c>
      <c r="G36" s="48">
        <f>IF(G23=0,"n.d.",IF(G23&lt;$D$32,"&lt;LOQ&gt;",(($I$10/1000)*(G23*1)*10*100)/($D$29*$E$10)))</f>
        <v/>
      </c>
      <c r="H36" s="48">
        <f>IF(H23=0,"n.d.",IF(H23&lt;$D$32,"&lt;LOQ",(($I$10/1000)*(H23*1)*10*100)/($D$29*$E$10)))</f>
        <v/>
      </c>
      <c r="I36" s="48">
        <f>IF(I23=0,"n.d.",IF(I23*3.1&lt;$D$32,"&lt;LOQ&gt;",(($I$10/1000)*(I23*3.1)*10*100)/($D$29*$E$10)))</f>
        <v/>
      </c>
      <c r="J36" s="48">
        <f>IF(J23=0,"n.d.",IF(J23*2.6&lt;$D$32,"&lt;LOQ&gt;",(($I$10/1000)*(J23*2.6)*10*100)/($D$29*$E$10)))</f>
        <v/>
      </c>
      <c r="K36" s="48">
        <f>IF(K23=0,"n.d.",IF(K23&lt;$D$32,"&lt;LOQ&gt;",(($I$10/1000)*(K23*1)*10*100)/($D$29*$E$10)))</f>
        <v/>
      </c>
      <c r="L36" s="48">
        <f>IF(L23=0,"n.d.",IF(L23&lt;$D$32,"&lt;LOQ&gt;",(($J$15)*(L23)*10*100)/($L$31*$E$15)))</f>
        <v/>
      </c>
      <c r="M36" s="48">
        <f>IF(M23=0,"n.d.",IF(M23&lt;$D$32,"&lt;LOQ",(($I$10/1000)*(M23)*10*100)/($D$29*$E$10)))</f>
        <v/>
      </c>
      <c r="N36" s="48">
        <f>IF(N23=0,"n.d.",IF(N23&lt;$D$32,"&lt;LOQ",(($I$10/1000)*(N23)*10*100)/($D$29*$E$10)))</f>
        <v/>
      </c>
      <c r="O36" s="48">
        <f>IF(O23=0,"n.d.",IF(O23&lt;$D$32,"&lt;LOQ",(($I$10/1000)*(O23)*10*100)/($D$29*$E$10)))</f>
        <v/>
      </c>
      <c r="P36" s="48">
        <f>IF(P23=0,"n.d.",IF(P23&lt;$D$32,"&lt;LOQ",(($I$10/1000)*(P23)*10*100)/($D$29*$E$10)))</f>
        <v/>
      </c>
    </row>
    <row r="37">
      <c r="D37" s="5" t="inlineStr">
        <is>
          <t>S2</t>
        </is>
      </c>
      <c r="E37" s="48">
        <f>IF(E24=0,"n.d.",IF(E24*0.4&lt;$D$32,"&lt;LOQ",(($I$10/1000)*(E24*0.4)*10*100)/($D$29*$E$10)))</f>
        <v/>
      </c>
      <c r="F37" s="48">
        <f>(($J$14)*(F24)*10*100)/($F$30*$E$14)</f>
        <v/>
      </c>
      <c r="G37" s="48">
        <f>IF(G24=0,"n.d.",IF(G24&lt;$D$32,"&lt;LOQ&gt;",(($I$10/1000)*(G24*1)*10*100)/($D$29*$E$10)))</f>
        <v/>
      </c>
      <c r="H37" s="48">
        <f>IF(H24=0,"n.d.",IF(H24&lt;$D$32,"&lt;LOQ",(($I$10/1000)*(H24*1)*10*100)/($D$29*$E$10)))</f>
        <v/>
      </c>
      <c r="I37" s="48">
        <f>IF(I24=0,"n.d.",IF(I24*3.1&lt;$D$32,"&lt;LOQ&gt;",(($I$10/1000)*(I24*3.1)*10*100)/($D$29*$E$10)))</f>
        <v/>
      </c>
      <c r="J37" s="48">
        <f>IF(J24=0,"n.d.",IF(J24*2.6&lt;$D$32,"&lt;LOQ&gt;",(($I$10/1000)*(J24*2.6)*10*100)/($D$29*$E$10)))</f>
        <v/>
      </c>
      <c r="K37" s="48">
        <f>IF(K24=0,"n.d.",IF(K24&lt;$D$32,"&lt;LOQ&gt;",(($I$10/1000)*(K24*1)*10*100)/($D$29*$E$10)))</f>
        <v/>
      </c>
      <c r="L37" s="48">
        <f>IF(L24=0,"n.d.",IF(L24&lt;$D$32,"&lt;LOQ&gt;",(($J$15)*(L24)*10*100)/($L$31*$E$15)))</f>
        <v/>
      </c>
      <c r="M37" s="48">
        <f>IF(M24=0,"n.d.",IF(M24&lt;$D$32,"&lt;LOQ",(($I$10/1000)*(M24)*10*100)/($D$29*$E$10)))</f>
        <v/>
      </c>
      <c r="N37" s="48">
        <f>IF(N24=0,"n.d.",IF(N24&lt;$D$32,"&lt;LOQ",(($I$10/1000)*(N24)*10*100)/($D$29*$E$10)))</f>
        <v/>
      </c>
      <c r="O37" s="48">
        <f>IF(O24=0,"n.d.",IF(O24&lt;$D$32,"&lt;LOQ",(($I$10/1000)*(O24)*10*100)/($D$29*$E$10)))</f>
        <v/>
      </c>
      <c r="P37" s="48">
        <f>IF(P24=0,"n.d.",IF(P24&lt;$D$32,"&lt;LOQ",(($I$10/1000)*(P24)*10*100)/($D$29*$E$10)))</f>
        <v/>
      </c>
    </row>
    <row r="38">
      <c r="D38" s="5" t="inlineStr">
        <is>
          <t>S3</t>
        </is>
      </c>
      <c r="E38" s="48">
        <f>IF(E25=0,"n.d.",IF(E25*0.4&lt;$D$32,"&lt;LOQ",(($I$10/1000)*(E25*0.4)*10*100)/($D$29*$E$10)))</f>
        <v/>
      </c>
      <c r="F38" s="48">
        <f>(($J$14)*(F25)*10*100)/($F$30*$E$14)</f>
        <v/>
      </c>
      <c r="G38" s="48">
        <f>IF(G25=0,"n.d.",IF(G25&lt;$D$32,"&lt;LOQ&gt;",(($I$10/1000)*(G25*1)*10*100)/($D$29*$E$10)))</f>
        <v/>
      </c>
      <c r="H38" s="48">
        <f>IF(H25=0,"n.d.",IF(H25&lt;$D$32,"&lt;LOQ",(($I$10/1000)*(H25*1)*10*100)/($D$29*$E$10)))</f>
        <v/>
      </c>
      <c r="I38" s="48">
        <f>IF(I25=0,"n.d.",IF(I25*3.1&lt;$D$32,"&lt;LOQ&gt;",(($I$10/1000)*(I25*3.1)*10*100)/($D$29*$E$10)))</f>
        <v/>
      </c>
      <c r="J38" s="48">
        <f>IF(J25=0,"n.d.",IF(J25*2.6&lt;$D$32,"&lt;LOQ&gt;",(($I$10/1000)*(J25*2.6)*10*100)/($D$29*$E$10)))</f>
        <v/>
      </c>
      <c r="K38" s="48">
        <f>IF(K25=0,"n.d.",IF(K25&lt;$D$32,"&lt;LOQ&gt;",(($I$10/1000)*(K25*1)*10*100)/($D$29*$E$10)))</f>
        <v/>
      </c>
      <c r="L38" s="48">
        <f>IF(L25=0,"n.d.",IF(L25&lt;$D$32,"&lt;LOQ&gt;",(($J$15)*(L25)*10*100)/($L$31*$E$15)))</f>
        <v/>
      </c>
      <c r="M38" s="48">
        <f>IF(M25=0,"n.d.",IF(M25&lt;$D$32,"&lt;LOQ",(($I$10/1000)*(M25)*10*100)/($D$29*$E$10)))</f>
        <v/>
      </c>
      <c r="N38" s="48">
        <f>IF(N25=0,"n.d.",IF(N25&lt;$D$32,"&lt;LOQ",(($I$10/1000)*(N25)*10*100)/($D$29*$E$10)))</f>
        <v/>
      </c>
      <c r="O38" s="48">
        <f>IF(O25=0,"n.d.",IF(O25&lt;$D$32,"&lt;LOQ",(($I$10/1000)*(O25)*10*100)/($D$29*$E$10)))</f>
        <v/>
      </c>
      <c r="P38" s="48">
        <f>IF(P25=0,"n.d.",IF(P25&lt;$D$32,"&lt;LOQ",(($I$10/1000)*(P25)*10*100)/($D$29*$E$10)))</f>
        <v/>
      </c>
    </row>
    <row r="39">
      <c r="D39" s="5" t="inlineStr">
        <is>
          <t>x̄</t>
        </is>
      </c>
      <c r="E39" s="48">
        <f>IF(COUNTIF(E36:E38,"&gt;0")=0,"&lt;LOQ",AVERAGEIF(E36:E38,"&gt;0"))</f>
        <v/>
      </c>
      <c r="F39" s="48">
        <f>AVERAGE(F36:F38)</f>
        <v/>
      </c>
      <c r="G39" s="48">
        <f>AVERAGE(G36:G38)</f>
        <v/>
      </c>
      <c r="H39" s="48">
        <f>AVERAGE(H36:H38)</f>
        <v/>
      </c>
      <c r="I39" s="48">
        <f>AVERAGE(I36:I38)</f>
        <v/>
      </c>
      <c r="J39" s="48">
        <f>AVERAGE(J36:J38)</f>
        <v/>
      </c>
      <c r="K39" s="48">
        <f>AVERAGE(K36:K38)</f>
        <v/>
      </c>
      <c r="L39" s="48">
        <f>AVERAGE(L36:L38)</f>
        <v/>
      </c>
      <c r="M39" s="48">
        <f>AVERAGE(M36:M38)</f>
        <v/>
      </c>
      <c r="N39" s="48">
        <f>AVERAGE(N36:N38)</f>
        <v/>
      </c>
      <c r="O39" s="48">
        <f>AVERAGE(O36:O38)</f>
        <v/>
      </c>
      <c r="P39" s="48">
        <f>AVERAGE(P36:P38)</f>
        <v/>
      </c>
    </row>
    <row r="41" ht="15.75" customHeight="1" thickBot="1">
      <c r="E41" s="3" t="inlineStr">
        <is>
          <t>Total Impurities</t>
        </is>
      </c>
    </row>
    <row r="42" ht="15.75" customHeight="1" thickBot="1">
      <c r="E42" s="1" t="inlineStr">
        <is>
          <t>(other than O)</t>
        </is>
      </c>
      <c r="F42" s="27">
        <f>SUM(E39:I39)+SUM(K39:P39)</f>
        <v/>
      </c>
    </row>
  </sheetData>
  <mergeCells count="6">
    <mergeCell ref="E34:L34"/>
    <mergeCell ref="E20:L20"/>
    <mergeCell ref="C4:E4"/>
    <mergeCell ref="M34:P34"/>
    <mergeCell ref="C3:E3"/>
    <mergeCell ref="M20:P20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Stellmach,Jesse</dc:creator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2026-08-02T16:48:44Z</dcterms:modified>
  <cp:lastModifiedBy/>
</cp:coreProperties>
</file>