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V,W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"/>
    <numFmt numFmtId="167" formatCode="0.000000"/>
  </numFmts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i val="1"/>
      <color theme="1"/>
      <sz val="16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b val="1"/>
      <color theme="1"/>
      <sz val="11"/>
      <vertAlign val="subscript"/>
      <scheme val="minor"/>
    </font>
    <font>
      <name val="Calibri"/>
      <family val="2"/>
      <b val="1"/>
      <color theme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8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" fillId="0" borderId="0" pivotButton="0" quotePrefix="0" xfId="0"/>
    <xf numFmtId="0" fontId="1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3" fontId="0" fillId="0" borderId="0" pivotButton="0" quotePrefix="0" xfId="0"/>
    <xf numFmtId="165" fontId="0" fillId="2" borderId="2" pivotButton="0" quotePrefix="0" xfId="0"/>
    <xf numFmtId="0" fontId="0" fillId="0" borderId="3" applyAlignment="1" pivotButton="0" quotePrefix="0" xfId="0">
      <alignment horizontal="center"/>
    </xf>
    <xf numFmtId="165" fontId="0" fillId="0" borderId="0" pivotButton="0" quotePrefix="0" xfId="0"/>
    <xf numFmtId="0" fontId="1" fillId="0" borderId="2" applyAlignment="1" pivotButton="0" quotePrefix="0" xfId="0">
      <alignment horizontal="right"/>
    </xf>
    <xf numFmtId="164" fontId="0" fillId="2" borderId="4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65" fontId="0" fillId="2" borderId="4" pivotButton="0" quotePrefix="0" xfId="0"/>
    <xf numFmtId="0" fontId="0" fillId="3" borderId="2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  <xf numFmtId="4" fontId="0" fillId="3" borderId="3" pivotButton="0" quotePrefix="0" xfId="0"/>
    <xf numFmtId="4" fontId="0" fillId="3" borderId="4" pivotButton="0" quotePrefix="0" xfId="0"/>
    <xf numFmtId="4" fontId="0" fillId="0" borderId="0" pivotButton="0" quotePrefix="0" xfId="0"/>
    <xf numFmtId="0" fontId="0" fillId="3" borderId="1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3" fontId="0" fillId="7" borderId="0" pivotButton="0" quotePrefix="0" xfId="0"/>
    <xf numFmtId="3" fontId="0" fillId="7" borderId="4" pivotButton="0" quotePrefix="0" xfId="0"/>
    <xf numFmtId="0" fontId="6" fillId="0" borderId="0" pivotButton="0" quotePrefix="0" xfId="0"/>
    <xf numFmtId="164" fontId="0" fillId="8" borderId="6" pivotButton="0" quotePrefix="0" xfId="0"/>
    <xf numFmtId="3" fontId="0" fillId="3" borderId="3" pivotButton="0" quotePrefix="0" xfId="0"/>
    <xf numFmtId="3" fontId="0" fillId="3" borderId="4" pivotButton="0" quotePrefix="0" xfId="0"/>
    <xf numFmtId="3" fontId="0" fillId="3" borderId="0" pivotButton="0" quotePrefix="0" xfId="0"/>
    <xf numFmtId="0" fontId="0" fillId="7" borderId="0" pivotButton="0" quotePrefix="0" xfId="0"/>
    <xf numFmtId="0" fontId="0" fillId="7" borderId="7" pivotButton="0" quotePrefix="0" xfId="0"/>
    <xf numFmtId="0" fontId="0" fillId="7" borderId="8" pivotButton="0" quotePrefix="0" xfId="0"/>
    <xf numFmtId="0" fontId="0" fillId="7" borderId="4" pivotButton="0" quotePrefix="0" xfId="0"/>
    <xf numFmtId="3" fontId="0" fillId="2" borderId="7" pivotButton="0" quotePrefix="0" xfId="0"/>
    <xf numFmtId="3" fontId="0" fillId="7" borderId="7" pivotButton="0" quotePrefix="0" xfId="0"/>
    <xf numFmtId="3" fontId="0" fillId="3" borderId="7" pivotButton="0" quotePrefix="0" xfId="0"/>
    <xf numFmtId="164" fontId="0" fillId="8" borderId="1" pivotButton="0" quotePrefix="0" xfId="0"/>
    <xf numFmtId="166" fontId="0" fillId="2" borderId="4" pivotButton="0" quotePrefix="0" xfId="0"/>
    <xf numFmtId="167" fontId="0" fillId="2" borderId="4" pivotButton="0" quotePrefix="0" xfId="0"/>
    <xf numFmtId="0" fontId="1" fillId="4" borderId="0" applyAlignment="1" pivotButton="0" quotePrefix="0" xfId="0">
      <alignment horizontal="center"/>
    </xf>
    <xf numFmtId="164" fontId="0" fillId="8" borderId="9" pivotButton="0" quotePrefix="0" xfId="0"/>
    <xf numFmtId="164" fontId="0" fillId="0" borderId="0" pivotButton="0" quotePrefix="0" xfId="0"/>
    <xf numFmtId="2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/>
    </xf>
    <xf numFmtId="166" fontId="0" fillId="2" borderId="3" pivotButton="0" quotePrefix="0" xfId="0"/>
    <xf numFmtId="0" fontId="0" fillId="3" borderId="5" applyAlignment="1" pivotButton="0" quotePrefix="0" xfId="0">
      <alignment horizontal="center"/>
    </xf>
    <xf numFmtId="164" fontId="0" fillId="8" borderId="1" applyAlignment="1" pivotButton="0" quotePrefix="0" xfId="0">
      <alignment horizontal="center"/>
    </xf>
    <xf numFmtId="0" fontId="1" fillId="5" borderId="0" applyAlignment="1" pivotButton="0" quotePrefix="0" xfId="0">
      <alignment horizontal="center"/>
    </xf>
    <xf numFmtId="0" fontId="1" fillId="6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4" borderId="0" applyAlignment="1" pivotButton="0" quotePrefix="0" xfId="0">
      <alignment horizontal="center"/>
    </xf>
  </cellXfs>
  <cellStyles count="1">
    <cellStyle name="Standard" xfId="0" builtinId="0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C3:P39"/>
  <sheetViews>
    <sheetView workbookViewId="0">
      <selection activeCell="C31" sqref="C31"/>
    </sheetView>
  </sheetViews>
  <sheetFormatPr baseColWidth="10" defaultRowHeight="15"/>
  <cols>
    <col width="17.42578125" customWidth="1" min="3" max="3"/>
    <col width="16" customWidth="1" min="4" max="4"/>
    <col width="15.28515625" customWidth="1" min="5" max="5"/>
    <col width="11.7109375" bestFit="1" customWidth="1" min="6" max="6"/>
    <col width="16.28515625" customWidth="1" min="9" max="9"/>
    <col width="15.42578125" customWidth="1" min="10" max="10"/>
    <col width="15.42578125" customWidth="1" min="14" max="14"/>
  </cols>
  <sheetData>
    <row r="3" ht="21" customHeight="1">
      <c r="C3" s="52" t="inlineStr">
        <is>
          <t>Levonorgestrel Purity</t>
        </is>
      </c>
    </row>
    <row r="4" ht="21" customHeight="1">
      <c r="C4" s="51" t="inlineStr">
        <is>
          <t>Impurities: V,W</t>
        </is>
      </c>
    </row>
    <row r="6">
      <c r="D6" s="53" t="inlineStr">
        <is>
          <t>[%]</t>
        </is>
      </c>
    </row>
    <row r="7">
      <c r="C7" s="5" t="inlineStr">
        <is>
          <t>Loss on drying</t>
        </is>
      </c>
      <c r="D7" s="22" t="n"/>
    </row>
    <row r="8">
      <c r="D8" s="53" t="inlineStr">
        <is>
          <t xml:space="preserve">Einwaagen </t>
        </is>
      </c>
      <c r="E8" s="53" t="inlineStr">
        <is>
          <t>Einwaagen</t>
        </is>
      </c>
    </row>
    <row r="9" ht="18" customHeight="1">
      <c r="D9" s="6" t="inlineStr">
        <is>
          <t>[mg]</t>
        </is>
      </c>
      <c r="E9" s="6" t="inlineStr">
        <is>
          <t>(dried/korrigiert)</t>
        </is>
      </c>
      <c r="F9" s="53" t="n"/>
      <c r="G9" s="53" t="n"/>
      <c r="I9" s="53" t="inlineStr">
        <is>
          <t>Cu [mg/mL]</t>
        </is>
      </c>
      <c r="J9" s="53" t="inlineStr">
        <is>
          <t>Cs [mg/mL]</t>
        </is>
      </c>
      <c r="K9" s="53" t="n"/>
      <c r="N9" s="53" t="inlineStr">
        <is>
          <t>Gehalt</t>
        </is>
      </c>
      <c r="O9" s="53" t="inlineStr">
        <is>
          <t>[%]</t>
        </is>
      </c>
    </row>
    <row r="10">
      <c r="C10" s="5" t="inlineStr">
        <is>
          <t>S1</t>
        </is>
      </c>
      <c r="D10" s="17" t="n"/>
      <c r="E10" s="7">
        <f>(((100-$D$7)*D10)/100)*($O$12/100)</f>
        <v/>
      </c>
      <c r="F10" s="8" t="n"/>
      <c r="G10" s="1" t="n"/>
      <c r="I10" s="9">
        <f>E10/10</f>
        <v/>
      </c>
      <c r="J10" s="10" t="inlineStr">
        <is>
          <t>-</t>
        </is>
      </c>
      <c r="K10" s="11" t="n"/>
      <c r="N10" s="5" t="inlineStr">
        <is>
          <t>Levo for SST 2</t>
        </is>
      </c>
      <c r="O10" s="19" t="n"/>
    </row>
    <row r="11">
      <c r="C11" s="5" t="inlineStr">
        <is>
          <t>S2</t>
        </is>
      </c>
      <c r="D11" s="18" t="n"/>
      <c r="E11" s="13">
        <f>(((100-$D$7)*D11)/100)*($O$12/100)</f>
        <v/>
      </c>
      <c r="F11" s="8" t="n"/>
      <c r="G11" s="1" t="n"/>
      <c r="I11" s="9">
        <f>E11/10</f>
        <v/>
      </c>
      <c r="J11" s="14" t="inlineStr">
        <is>
          <t>-</t>
        </is>
      </c>
      <c r="K11" s="11" t="n"/>
      <c r="N11" s="5" t="inlineStr">
        <is>
          <t>Ethinylestradiol</t>
        </is>
      </c>
      <c r="O11" s="20" t="n"/>
    </row>
    <row r="12">
      <c r="C12" s="5" t="inlineStr">
        <is>
          <t>S3</t>
        </is>
      </c>
      <c r="D12" s="18" t="n"/>
      <c r="E12" s="13">
        <f>(((100-$D$7)*D12)/100)*($O$12/100)</f>
        <v/>
      </c>
      <c r="F12" s="8" t="n"/>
      <c r="I12" s="9">
        <f>E12/10</f>
        <v/>
      </c>
      <c r="J12" s="14" t="inlineStr">
        <is>
          <t>-</t>
        </is>
      </c>
      <c r="K12" s="11" t="n"/>
      <c r="N12" s="5" t="inlineStr">
        <is>
          <t>Sample Assay</t>
        </is>
      </c>
      <c r="O12" s="20" t="n"/>
    </row>
    <row r="13">
      <c r="C13" s="5" t="inlineStr">
        <is>
          <t>Levo for SST 2</t>
        </is>
      </c>
      <c r="D13" s="18" t="n"/>
      <c r="E13" s="15">
        <f>D13*(O10/100)</f>
        <v/>
      </c>
      <c r="F13" s="1" t="n"/>
      <c r="I13" s="1" t="inlineStr">
        <is>
          <t>-</t>
        </is>
      </c>
      <c r="J13" s="39">
        <f>(E13/5)</f>
        <v/>
      </c>
      <c r="K13" s="1" t="n"/>
    </row>
    <row r="14">
      <c r="C14" s="5" t="inlineStr">
        <is>
          <t>Ethinylestradiol</t>
        </is>
      </c>
      <c r="D14" s="18" t="n"/>
      <c r="E14" s="15">
        <f>D14*(O11/100)</f>
        <v/>
      </c>
      <c r="I14" s="1" t="inlineStr">
        <is>
          <t>-</t>
        </is>
      </c>
      <c r="J14" s="16">
        <f>(E14/50)*(3/100)</f>
        <v/>
      </c>
      <c r="N14" s="5" t="n"/>
      <c r="O14" s="21" t="n"/>
    </row>
    <row r="15">
      <c r="C15" s="5" t="n"/>
      <c r="D15" s="1" t="n"/>
      <c r="E15" s="1" t="n"/>
      <c r="I15" s="1" t="n"/>
      <c r="J15" s="11" t="n"/>
      <c r="M15" s="8" t="n"/>
    </row>
    <row r="16">
      <c r="C16" s="5" t="n"/>
      <c r="D16" s="1" t="n"/>
      <c r="E16" s="1" t="n"/>
      <c r="I16" s="1" t="n"/>
      <c r="J16" s="11" t="n"/>
      <c r="L16" s="2" t="n"/>
    </row>
    <row r="20">
      <c r="C20" s="23" t="inlineStr">
        <is>
          <t>Flächen A</t>
        </is>
      </c>
      <c r="D20" s="54" t="inlineStr">
        <is>
          <t>Active Ingredient</t>
        </is>
      </c>
      <c r="F20" s="49" t="inlineStr">
        <is>
          <t>Specified Impurities</t>
        </is>
      </c>
      <c r="I20" s="26" t="inlineStr">
        <is>
          <t>Gehalt [%]</t>
        </is>
      </c>
      <c r="J20" s="49" t="inlineStr">
        <is>
          <t>Specified Impurities</t>
        </is>
      </c>
    </row>
    <row r="21">
      <c r="D21" s="53" t="inlineStr">
        <is>
          <t>Levonorgestrel</t>
        </is>
      </c>
      <c r="E21" s="3" t="inlineStr">
        <is>
          <t>Ethinylestradiol</t>
        </is>
      </c>
      <c r="F21" s="53" t="inlineStr">
        <is>
          <t>Impurity V</t>
        </is>
      </c>
      <c r="G21" s="53" t="inlineStr">
        <is>
          <t>Impurity W</t>
        </is>
      </c>
      <c r="I21" s="53" t="n"/>
      <c r="J21" s="53" t="inlineStr">
        <is>
          <t>Impurity V</t>
        </is>
      </c>
      <c r="K21" s="53" t="inlineStr">
        <is>
          <t>Impurity W</t>
        </is>
      </c>
    </row>
    <row r="22">
      <c r="C22" s="5" t="inlineStr">
        <is>
          <t>RT</t>
        </is>
      </c>
      <c r="D22" s="47" t="n"/>
      <c r="E22" s="18" t="n"/>
      <c r="F22" s="47" t="n"/>
      <c r="G22" s="47" t="n"/>
      <c r="I22" s="5" t="inlineStr">
        <is>
          <t>S1</t>
        </is>
      </c>
      <c r="J22" s="38">
        <f>(($J$14*F23*10)/($E$27*E10))*100</f>
        <v/>
      </c>
      <c r="K22" s="42">
        <f>(($J$14*G23*10)/($E$27*E10))*100</f>
        <v/>
      </c>
    </row>
    <row r="23">
      <c r="C23" s="5" t="inlineStr">
        <is>
          <t>S1</t>
        </is>
      </c>
      <c r="D23" s="24" t="n"/>
      <c r="E23" s="31" t="n"/>
      <c r="F23" s="28" t="n"/>
      <c r="G23" s="28" t="n"/>
      <c r="I23" s="5" t="inlineStr">
        <is>
          <t>S2</t>
        </is>
      </c>
      <c r="J23" s="38">
        <f>(($J$14*F24*10)/($E$27*E11))*100</f>
        <v/>
      </c>
      <c r="K23" s="42">
        <f>(($J$14*G24*10)/($E$27*E11))*100</f>
        <v/>
      </c>
    </row>
    <row r="24">
      <c r="C24" s="5" t="inlineStr">
        <is>
          <t>S2</t>
        </is>
      </c>
      <c r="D24" s="24" t="n"/>
      <c r="E24" s="31" t="n"/>
      <c r="F24" s="29" t="n"/>
      <c r="G24" s="29" t="n"/>
      <c r="I24" s="5" t="inlineStr">
        <is>
          <t>S3</t>
        </is>
      </c>
      <c r="J24" s="38">
        <f>(($J$14*F25*10)/($E$27*E12))*100</f>
        <v/>
      </c>
      <c r="K24" s="42">
        <f>(($J$14*G25*10)/($E$27*E12))*100</f>
        <v/>
      </c>
    </row>
    <row r="25">
      <c r="C25" s="5" t="inlineStr">
        <is>
          <t>S3</t>
        </is>
      </c>
      <c r="D25" s="24" t="n"/>
      <c r="E25" s="31" t="n"/>
      <c r="F25" s="29" t="n"/>
      <c r="G25" s="29" t="n"/>
      <c r="I25" s="5" t="inlineStr">
        <is>
          <t>x̄</t>
        </is>
      </c>
      <c r="J25" s="38">
        <f>AVERAGE(J22:J24)</f>
        <v/>
      </c>
      <c r="K25" s="42">
        <f>AVERAGE(K22:K24)</f>
        <v/>
      </c>
    </row>
    <row r="26" ht="15.75" customHeight="1" thickBot="1">
      <c r="C26" s="5" t="inlineStr">
        <is>
          <t>Reference A</t>
        </is>
      </c>
      <c r="D26" s="24" t="n"/>
      <c r="E26" s="31" t="n"/>
      <c r="F26" s="34" t="n"/>
      <c r="G26" s="25" t="n"/>
    </row>
    <row r="27" ht="15.75" customHeight="1" thickBot="1">
      <c r="C27" s="5" t="inlineStr">
        <is>
          <t>Reference B</t>
        </is>
      </c>
      <c r="D27" s="24" t="n"/>
      <c r="E27" s="30" t="n"/>
      <c r="F27" s="34" t="n"/>
      <c r="G27" s="25" t="n"/>
      <c r="J27" s="53" t="inlineStr">
        <is>
          <t>Total Impurities</t>
        </is>
      </c>
      <c r="K27" s="27">
        <f>SUM(J25:K25)</f>
        <v/>
      </c>
    </row>
    <row r="28">
      <c r="C28" s="5" t="inlineStr">
        <is>
          <t>LOQ</t>
        </is>
      </c>
      <c r="D28" s="31" t="n"/>
      <c r="E28" s="30" t="n"/>
      <c r="F28" s="32" t="n"/>
      <c r="G28" s="34" t="n"/>
    </row>
    <row r="29">
      <c r="C29" s="5" t="n"/>
      <c r="D29" s="8" t="n"/>
      <c r="E29" s="8" t="n"/>
      <c r="F29" s="8" t="n"/>
      <c r="G29" s="8" t="n"/>
      <c r="H29" s="8" t="n"/>
      <c r="I29" s="8" t="n"/>
      <c r="J29" s="8" t="n"/>
      <c r="K29" s="8" t="n"/>
      <c r="L29" s="8" t="n"/>
    </row>
    <row r="30">
      <c r="C30" s="5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8" t="n"/>
      <c r="O30" s="8" t="n"/>
      <c r="P30" s="8" t="n"/>
    </row>
    <row r="31">
      <c r="C31" s="5" t="n"/>
      <c r="D31" s="8" t="n"/>
      <c r="E31" s="8" t="n"/>
      <c r="F31" s="8" t="n"/>
      <c r="G31" s="8" t="n"/>
      <c r="H31" s="8" t="n"/>
      <c r="I31" s="8" t="n"/>
      <c r="J31" s="8" t="n"/>
      <c r="K31" s="8" t="n"/>
      <c r="L31" s="8" t="n"/>
      <c r="M31" s="8" t="n"/>
      <c r="N31" s="8" t="n"/>
      <c r="O31" s="8" t="n"/>
      <c r="P31" s="8" t="n"/>
    </row>
    <row r="34">
      <c r="F34" s="53" t="n"/>
      <c r="J34" s="3" t="n"/>
      <c r="K34" s="3" t="n"/>
    </row>
    <row r="35">
      <c r="F35" s="53" t="n"/>
      <c r="G35" s="53" t="n"/>
      <c r="H35" s="53" t="n"/>
      <c r="I35" s="53" t="n"/>
      <c r="J35" s="53" t="n"/>
      <c r="K35" s="53" t="n"/>
    </row>
    <row r="36">
      <c r="F36" s="43" t="n"/>
      <c r="G36" s="43" t="n"/>
      <c r="H36" s="43" t="n"/>
      <c r="I36" s="43" t="n"/>
      <c r="J36" s="43" t="n"/>
      <c r="K36" s="43" t="n"/>
    </row>
    <row r="37">
      <c r="F37" s="43" t="n"/>
      <c r="G37" s="43" t="n"/>
      <c r="H37" s="43" t="n"/>
      <c r="I37" s="43" t="n"/>
      <c r="J37" s="43" t="n"/>
      <c r="K37" s="43" t="n"/>
    </row>
    <row r="38">
      <c r="F38" s="43" t="n"/>
      <c r="G38" s="43" t="n"/>
      <c r="H38" s="43" t="n"/>
      <c r="I38" s="43" t="n"/>
      <c r="J38" s="43" t="n"/>
      <c r="K38" s="43" t="n"/>
    </row>
    <row r="39">
      <c r="F39" s="43" t="n"/>
      <c r="G39" s="43" t="n"/>
      <c r="H39" s="43" t="n"/>
      <c r="I39" s="43" t="n"/>
      <c r="J39" s="43" t="n"/>
      <c r="K39" s="43" t="n"/>
    </row>
  </sheetData>
  <mergeCells count="6">
    <mergeCell ref="D20:E20"/>
    <mergeCell ref="J20:K20"/>
    <mergeCell ref="F20:G20"/>
    <mergeCell ref="C4:E4"/>
    <mergeCell ref="C3:E3"/>
    <mergeCell ref="F34:I34"/>
  </mergeCells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Stellmach,Jesse</dc:creator>
  <dcterms:created xmlns:dcterms="http://purl.org/dc/terms/" xmlns:xsi="http://www.w3.org/2001/XMLSchema-instance" xsi:type="dcterms:W3CDTF">2015-06-05T18:19:34Z</dcterms:created>
  <dcterms:modified xmlns:dcterms="http://purl.org/dc/terms/" xmlns:xsi="http://www.w3.org/2001/XMLSchema-instance" xsi:type="dcterms:W3CDTF">2026-08-02T16:48:44Z</dcterms:modified>
  <cp:lastModifiedBy/>
</cp:coreProperties>
</file>